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K 2024\Công khai NS, các quỹ năm 2024\Công khai BS ngân sách T9-2024\"/>
    </mc:Choice>
  </mc:AlternateContent>
  <bookViews>
    <workbookView xWindow="240" yWindow="60" windowWidth="20115" windowHeight="8010"/>
  </bookViews>
  <sheets>
    <sheet name="BS ĐC T9-2024" sheetId="1" r:id="rId1"/>
  </sheets>
  <definedNames>
    <definedName name="_xlnm.Print_Titles" localSheetId="0">'BS ĐC T9-2024'!$10:$10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F45" i="1"/>
  <c r="G62" i="1"/>
  <c r="G60" i="1" s="1"/>
  <c r="G61" i="1"/>
  <c r="G58" i="1"/>
  <c r="G57" i="1"/>
  <c r="G56" i="1" s="1"/>
  <c r="G54" i="1"/>
  <c r="G55" i="1"/>
  <c r="G53" i="1"/>
  <c r="G52" i="1" s="1"/>
  <c r="G50" i="1"/>
  <c r="G48" i="1" s="1"/>
  <c r="G51" i="1"/>
  <c r="G49" i="1"/>
  <c r="G46" i="1"/>
  <c r="G47" i="1"/>
  <c r="G45" i="1"/>
  <c r="G44" i="1" s="1"/>
  <c r="G42" i="1"/>
  <c r="G41" i="1"/>
  <c r="G40" i="1" s="1"/>
  <c r="G39" i="1"/>
  <c r="G37" i="1"/>
  <c r="G33" i="1"/>
  <c r="G32" i="1"/>
  <c r="G31" i="1" s="1"/>
  <c r="G30" i="1"/>
  <c r="G28" i="1" s="1"/>
  <c r="G29" i="1"/>
  <c r="G27" i="1"/>
  <c r="G26" i="1"/>
  <c r="G24" i="1"/>
  <c r="G23" i="1"/>
  <c r="G22" i="1" s="1"/>
  <c r="G25" i="1"/>
  <c r="G34" i="1"/>
  <c r="G21" i="1" s="1"/>
  <c r="G36" i="1"/>
  <c r="G38" i="1"/>
  <c r="F60" i="1"/>
  <c r="F56" i="1"/>
  <c r="F52" i="1"/>
  <c r="F48" i="1"/>
  <c r="F44" i="1"/>
  <c r="F43" i="1" s="1"/>
  <c r="F40" i="1"/>
  <c r="F38" i="1"/>
  <c r="F36" i="1"/>
  <c r="F34" i="1"/>
  <c r="F31" i="1"/>
  <c r="E31" i="1"/>
  <c r="F28" i="1"/>
  <c r="F21" i="1" s="1"/>
  <c r="F25" i="1"/>
  <c r="F22" i="1"/>
  <c r="F50" i="1"/>
  <c r="F46" i="1"/>
  <c r="F54" i="1"/>
  <c r="F53" i="1"/>
  <c r="F49" i="1"/>
  <c r="F39" i="1"/>
  <c r="G43" i="1" l="1"/>
  <c r="E53" i="1"/>
  <c r="D52" i="1"/>
  <c r="C52" i="1"/>
  <c r="D48" i="1"/>
  <c r="C48" i="1"/>
  <c r="D44" i="1"/>
  <c r="C44" i="1"/>
  <c r="D22" i="1"/>
  <c r="C22" i="1"/>
  <c r="D56" i="1"/>
  <c r="D43" i="1" s="1"/>
  <c r="C56" i="1"/>
  <c r="E58" i="1"/>
  <c r="E55" i="1"/>
  <c r="E51" i="1"/>
  <c r="D25" i="1"/>
  <c r="C25" i="1"/>
  <c r="E47" i="1"/>
  <c r="E27" i="1"/>
  <c r="E24" i="1"/>
  <c r="C43" i="1" l="1"/>
  <c r="E29" i="1"/>
  <c r="C12" i="1" l="1"/>
  <c r="E62" i="1" l="1"/>
  <c r="E61" i="1"/>
  <c r="D60" i="1"/>
  <c r="C60" i="1"/>
  <c r="E57" i="1"/>
  <c r="E56" i="1" s="1"/>
  <c r="E54" i="1"/>
  <c r="E52" i="1" s="1"/>
  <c r="E50" i="1"/>
  <c r="E49" i="1"/>
  <c r="E46" i="1"/>
  <c r="E45" i="1"/>
  <c r="E41" i="1"/>
  <c r="E40" i="1" s="1"/>
  <c r="D40" i="1"/>
  <c r="C40" i="1"/>
  <c r="E39" i="1"/>
  <c r="E38" i="1" s="1"/>
  <c r="D38" i="1"/>
  <c r="C38" i="1"/>
  <c r="E37" i="1"/>
  <c r="E36" i="1" s="1"/>
  <c r="D36" i="1"/>
  <c r="C36" i="1"/>
  <c r="D34" i="1"/>
  <c r="C34" i="1"/>
  <c r="E35" i="1"/>
  <c r="E34" i="1" s="1"/>
  <c r="E32" i="1"/>
  <c r="D31" i="1"/>
  <c r="C31" i="1"/>
  <c r="D28" i="1"/>
  <c r="C28" i="1"/>
  <c r="E30" i="1"/>
  <c r="E28" i="1" s="1"/>
  <c r="E26" i="1"/>
  <c r="E25" i="1" s="1"/>
  <c r="E23" i="1"/>
  <c r="E22" i="1" s="1"/>
  <c r="C16" i="1"/>
  <c r="E48" i="1" l="1"/>
  <c r="E44" i="1"/>
  <c r="C11" i="1"/>
  <c r="E60" i="1"/>
  <c r="C21" i="1"/>
  <c r="E43" i="1" l="1"/>
  <c r="E21" i="1"/>
  <c r="D21" i="1"/>
</calcChain>
</file>

<file path=xl/sharedStrings.xml><?xml version="1.0" encoding="utf-8"?>
<sst xmlns="http://schemas.openxmlformats.org/spreadsheetml/2006/main" count="103" uniqueCount="56">
  <si>
    <t>STT</t>
  </si>
  <si>
    <t>Nội dung</t>
  </si>
  <si>
    <t>I</t>
  </si>
  <si>
    <t>Phí lệ phí</t>
  </si>
  <si>
    <t>Thuế SD đất phi nông nghiệp (khối hộ)</t>
  </si>
  <si>
    <t>II</t>
  </si>
  <si>
    <t>Tổng số thu nộp ngân sách</t>
  </si>
  <si>
    <t>Dự toán chi ngân sách nhà nước</t>
  </si>
  <si>
    <t>Dự toán giao</t>
  </si>
  <si>
    <t>Tiết kiệm 10%</t>
  </si>
  <si>
    <t>Dự toán còn lại</t>
  </si>
  <si>
    <t>Chương: 799</t>
  </si>
  <si>
    <t>Đơn vị: đồng</t>
  </si>
  <si>
    <t>-</t>
  </si>
  <si>
    <t>KP nhiệm vụ thường xuyên giao tự chủ</t>
  </si>
  <si>
    <t>KP nhiệm vụ không thường xuyên</t>
  </si>
  <si>
    <t>KP nguồn Cải cách tiền lương</t>
  </si>
  <si>
    <t>Quốc phòng</t>
  </si>
  <si>
    <t>An ninh</t>
  </si>
  <si>
    <t>Chi sự nghiệp y tế</t>
  </si>
  <si>
    <t>Chi sự nghiệp văn hóa thông tin</t>
  </si>
  <si>
    <t>Chi sự nghiệp phát thanh</t>
  </si>
  <si>
    <t>Chi sự nghiệp thể dục thể thao</t>
  </si>
  <si>
    <t>Chi sự nghiệp bảo vệ môi trường</t>
  </si>
  <si>
    <t>Chi hoạt động kinh tế</t>
  </si>
  <si>
    <t>Hoạt động của cơ quan quản lý nhà nước, Đảng, đoàn thể</t>
  </si>
  <si>
    <t>9.1</t>
  </si>
  <si>
    <t>UBND phường</t>
  </si>
  <si>
    <t>9.2</t>
  </si>
  <si>
    <t>Đảng ủy phường</t>
  </si>
  <si>
    <t>9.3</t>
  </si>
  <si>
    <t>Khối đoàn thể</t>
  </si>
  <si>
    <t>9.4</t>
  </si>
  <si>
    <t>9.5</t>
  </si>
  <si>
    <t>Phụ cấp các lĩnh vực</t>
  </si>
  <si>
    <t>Chi bảo đảm xã hội</t>
  </si>
  <si>
    <t>Dự toán giao đơn vị thu nộp NSNN</t>
  </si>
  <si>
    <t>Giao phối hợp với Chi cục Thuế thu</t>
  </si>
  <si>
    <t>Lệ phí môn bài</t>
  </si>
  <si>
    <t>Thuế GTGT</t>
  </si>
  <si>
    <t>Thuế Thu nhập cá nhân</t>
  </si>
  <si>
    <t>Mã KBNN nơi giao dịch: 0026</t>
  </si>
  <si>
    <t>Thu khác ngân sách</t>
  </si>
  <si>
    <t>Thuế TTĐB</t>
  </si>
  <si>
    <t>Đơn vị: UBND phường La Khê</t>
  </si>
  <si>
    <t>Mã số: 1090586</t>
  </si>
  <si>
    <t>1.1</t>
  </si>
  <si>
    <t>1.2</t>
  </si>
  <si>
    <t xml:space="preserve">Hỗ trợ các hội khác nếu có (Hội chữ thập đỏ, Hội người cao tuổi...) </t>
  </si>
  <si>
    <t>Dự  toán bổ sung, điều chỉnh</t>
  </si>
  <si>
    <t>Dự toán được giao</t>
  </si>
  <si>
    <t>KP nhiệm vụ không thường xuyên (BS Phòng chống dịch sốt xuất huyết)</t>
  </si>
  <si>
    <t xml:space="preserve"> </t>
  </si>
  <si>
    <t>UBND QUẬN HÀ ĐÔNG</t>
  </si>
  <si>
    <t>(Kèm theo Quyết định số:          /QĐ-UBND ngày      /       /2024 của UBND phường La Khê)</t>
  </si>
  <si>
    <t>ĐIỀU CHỈNH CHI NGÂN SÁCH NHÀ NƯỚC THÁNG 9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</si>
</sst>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70C0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3" fontId="3" fillId="0" borderId="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3" xfId="0" quotePrefix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/>
    </xf>
    <xf numFmtId="164" fontId="11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3" xfId="0" quotePrefix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79" workbookViewId="0">
      <selection activeCell="A5" sqref="A5:E5"/>
    </sheetView>
  </sheetViews>
  <sheetFormatPr defaultColWidth="20" defaultRowHeight="18.75" x14ac:dyDescent="0.25"/>
  <cols>
    <col min="1" max="1" width="7.140625" style="15" customWidth="1"/>
    <col min="2" max="2" width="36.140625" style="4" customWidth="1"/>
    <col min="3" max="3" width="19.28515625" style="4" customWidth="1"/>
    <col min="4" max="4" width="18.85546875" style="4" bestFit="1" customWidth="1"/>
    <col min="5" max="5" width="19.42578125" style="4" bestFit="1" customWidth="1"/>
    <col min="6" max="6" width="18.28515625" style="5" customWidth="1"/>
    <col min="7" max="7" width="20" style="5"/>
    <col min="8" max="8" width="24.85546875" style="5" bestFit="1" customWidth="1"/>
    <col min="9" max="16384" width="20" style="4"/>
  </cols>
  <sheetData>
    <row r="1" spans="1:8" x14ac:dyDescent="0.25">
      <c r="A1" s="50" t="s">
        <v>53</v>
      </c>
      <c r="B1" s="50"/>
      <c r="C1" s="50"/>
    </row>
    <row r="2" spans="1:8" x14ac:dyDescent="0.25">
      <c r="A2" s="50" t="s">
        <v>11</v>
      </c>
      <c r="B2" s="50"/>
      <c r="C2" s="50"/>
    </row>
    <row r="4" spans="1:8" x14ac:dyDescent="0.25">
      <c r="A4" s="51" t="s">
        <v>55</v>
      </c>
      <c r="B4" s="51"/>
      <c r="C4" s="51"/>
      <c r="D4" s="51"/>
      <c r="E4" s="51"/>
    </row>
    <row r="5" spans="1:8" x14ac:dyDescent="0.25">
      <c r="A5" s="47" t="s">
        <v>44</v>
      </c>
      <c r="B5" s="47"/>
      <c r="C5" s="47"/>
      <c r="D5" s="47"/>
      <c r="E5" s="47"/>
    </row>
    <row r="6" spans="1:8" x14ac:dyDescent="0.25">
      <c r="A6" s="47" t="s">
        <v>45</v>
      </c>
      <c r="B6" s="47"/>
      <c r="C6" s="47"/>
      <c r="D6" s="47"/>
      <c r="E6" s="47"/>
    </row>
    <row r="7" spans="1:8" x14ac:dyDescent="0.25">
      <c r="A7" s="47" t="s">
        <v>41</v>
      </c>
      <c r="B7" s="47"/>
      <c r="C7" s="47"/>
      <c r="D7" s="47"/>
      <c r="E7" s="47"/>
    </row>
    <row r="8" spans="1:8" x14ac:dyDescent="0.25">
      <c r="A8" s="49" t="s">
        <v>54</v>
      </c>
      <c r="B8" s="49"/>
      <c r="C8" s="49"/>
      <c r="D8" s="49"/>
      <c r="E8" s="49"/>
      <c r="F8" s="49"/>
      <c r="G8" s="49"/>
    </row>
    <row r="9" spans="1:8" x14ac:dyDescent="0.25">
      <c r="A9" s="48" t="s">
        <v>12</v>
      </c>
      <c r="B9" s="48"/>
      <c r="C9" s="48"/>
      <c r="D9" s="48"/>
      <c r="E9" s="48"/>
      <c r="F9" s="48"/>
      <c r="G9" s="48"/>
    </row>
    <row r="10" spans="1:8" s="44" customFormat="1" ht="36.75" customHeight="1" x14ac:dyDescent="0.25">
      <c r="A10" s="40" t="s">
        <v>0</v>
      </c>
      <c r="B10" s="40" t="s">
        <v>1</v>
      </c>
      <c r="C10" s="40" t="s">
        <v>8</v>
      </c>
      <c r="D10" s="41" t="s">
        <v>9</v>
      </c>
      <c r="E10" s="41" t="s">
        <v>10</v>
      </c>
      <c r="F10" s="42" t="s">
        <v>49</v>
      </c>
      <c r="G10" s="42" t="s">
        <v>50</v>
      </c>
      <c r="H10" s="43"/>
    </row>
    <row r="11" spans="1:8" s="10" customFormat="1" ht="25.5" customHeight="1" x14ac:dyDescent="0.25">
      <c r="A11" s="6" t="s">
        <v>2</v>
      </c>
      <c r="B11" s="7" t="s">
        <v>6</v>
      </c>
      <c r="C11" s="11">
        <f>C12+C16</f>
        <v>11518000000</v>
      </c>
      <c r="D11" s="11"/>
      <c r="E11" s="11"/>
      <c r="F11" s="35"/>
      <c r="G11" s="35"/>
      <c r="H11" s="9"/>
    </row>
    <row r="12" spans="1:8" s="10" customFormat="1" ht="37.5" x14ac:dyDescent="0.25">
      <c r="A12" s="6" t="s">
        <v>46</v>
      </c>
      <c r="B12" s="7" t="s">
        <v>36</v>
      </c>
      <c r="C12" s="11">
        <f>SUM(C13:C15)</f>
        <v>2503000000</v>
      </c>
      <c r="D12" s="11"/>
      <c r="E12" s="11"/>
      <c r="F12" s="35"/>
      <c r="G12" s="35"/>
      <c r="H12" s="9"/>
    </row>
    <row r="13" spans="1:8" x14ac:dyDescent="0.25">
      <c r="A13" s="12">
        <v>1</v>
      </c>
      <c r="B13" s="13" t="s">
        <v>3</v>
      </c>
      <c r="C13" s="1">
        <v>117000000</v>
      </c>
      <c r="D13" s="14"/>
      <c r="E13" s="14"/>
      <c r="F13" s="36"/>
      <c r="G13" s="36"/>
    </row>
    <row r="14" spans="1:8" ht="37.5" x14ac:dyDescent="0.25">
      <c r="A14" s="12">
        <v>2</v>
      </c>
      <c r="B14" s="13" t="s">
        <v>4</v>
      </c>
      <c r="C14" s="1">
        <v>2200000000</v>
      </c>
      <c r="D14" s="14"/>
      <c r="E14" s="14"/>
      <c r="F14" s="36"/>
      <c r="G14" s="36"/>
    </row>
    <row r="15" spans="1:8" x14ac:dyDescent="0.25">
      <c r="A15" s="12">
        <v>3</v>
      </c>
      <c r="B15" s="13" t="s">
        <v>42</v>
      </c>
      <c r="C15" s="1">
        <v>186000000</v>
      </c>
      <c r="D15" s="14"/>
      <c r="E15" s="14"/>
      <c r="F15" s="36"/>
      <c r="G15" s="36"/>
    </row>
    <row r="16" spans="1:8" s="10" customFormat="1" ht="37.5" x14ac:dyDescent="0.25">
      <c r="A16" s="6" t="s">
        <v>47</v>
      </c>
      <c r="B16" s="7" t="s">
        <v>37</v>
      </c>
      <c r="C16" s="11">
        <f>C17+C18+C19+C20</f>
        <v>9015000000</v>
      </c>
      <c r="D16" s="11"/>
      <c r="E16" s="11"/>
      <c r="F16" s="35"/>
      <c r="G16" s="35"/>
      <c r="H16" s="9"/>
    </row>
    <row r="17" spans="1:9" x14ac:dyDescent="0.25">
      <c r="A17" s="12">
        <v>1</v>
      </c>
      <c r="B17" s="13" t="s">
        <v>38</v>
      </c>
      <c r="C17" s="1">
        <v>177000000</v>
      </c>
      <c r="D17" s="14"/>
      <c r="E17" s="14"/>
      <c r="F17" s="36"/>
      <c r="G17" s="36"/>
    </row>
    <row r="18" spans="1:9" x14ac:dyDescent="0.25">
      <c r="A18" s="12">
        <v>2</v>
      </c>
      <c r="B18" s="13" t="s">
        <v>39</v>
      </c>
      <c r="C18" s="1">
        <v>5167000000</v>
      </c>
      <c r="D18" s="14"/>
      <c r="E18" s="14"/>
      <c r="F18" s="36"/>
      <c r="G18" s="36"/>
    </row>
    <row r="19" spans="1:9" x14ac:dyDescent="0.25">
      <c r="A19" s="12">
        <v>3</v>
      </c>
      <c r="B19" s="13" t="s">
        <v>43</v>
      </c>
      <c r="C19" s="1">
        <v>50000000</v>
      </c>
      <c r="D19" s="14"/>
      <c r="E19" s="14"/>
      <c r="F19" s="36"/>
      <c r="G19" s="36"/>
    </row>
    <row r="20" spans="1:9" x14ac:dyDescent="0.25">
      <c r="A20" s="12">
        <v>4</v>
      </c>
      <c r="B20" s="13" t="s">
        <v>40</v>
      </c>
      <c r="C20" s="1">
        <v>3621000000</v>
      </c>
      <c r="D20" s="14"/>
      <c r="E20" s="14"/>
      <c r="F20" s="36"/>
      <c r="G20" s="36"/>
    </row>
    <row r="21" spans="1:9" s="10" customFormat="1" ht="37.5" x14ac:dyDescent="0.25">
      <c r="A21" s="6" t="s">
        <v>5</v>
      </c>
      <c r="B21" s="7" t="s">
        <v>7</v>
      </c>
      <c r="C21" s="11">
        <f>C22+C25+C28+C31+C34+C36+C38+C40+C43+C60</f>
        <v>12141363000</v>
      </c>
      <c r="D21" s="11">
        <f>D22+D25+D28+D31+D34+D36+D38+D40+D43+D60</f>
        <v>491296000</v>
      </c>
      <c r="E21" s="11">
        <f>E22+E25+E28+E31+E34+E36+E38+E40+E43+E60</f>
        <v>11650067000</v>
      </c>
      <c r="F21" s="11">
        <f t="shared" ref="F21" si="0">F22+F25+F28+F31+F34+F36+F38+F40+F43+F60</f>
        <v>1166530500</v>
      </c>
      <c r="G21" s="11">
        <f>G22+G25+G28+G31+G34+G36+G38+G40+G43+G60</f>
        <v>12816597500</v>
      </c>
      <c r="H21" s="9"/>
      <c r="I21" s="38"/>
    </row>
    <row r="22" spans="1:9" s="10" customFormat="1" ht="24" customHeight="1" x14ac:dyDescent="0.25">
      <c r="A22" s="16">
        <v>1</v>
      </c>
      <c r="B22" s="17" t="s">
        <v>17</v>
      </c>
      <c r="C22" s="11">
        <f>SUM(C23:C24)</f>
        <v>692587000</v>
      </c>
      <c r="D22" s="11">
        <f t="shared" ref="D22:E22" si="1">SUM(D23:D24)</f>
        <v>18500000</v>
      </c>
      <c r="E22" s="11">
        <f t="shared" si="1"/>
        <v>674087000</v>
      </c>
      <c r="F22" s="35">
        <f>SUM(F23:F24)</f>
        <v>45841000</v>
      </c>
      <c r="G22" s="35">
        <f>SUM(G23:G24)</f>
        <v>719928000</v>
      </c>
      <c r="H22" s="9"/>
    </row>
    <row r="23" spans="1:9" ht="37.5" x14ac:dyDescent="0.25">
      <c r="A23" s="18" t="s">
        <v>13</v>
      </c>
      <c r="B23" s="19" t="s">
        <v>15</v>
      </c>
      <c r="C23" s="14">
        <v>630395000</v>
      </c>
      <c r="D23" s="14">
        <v>18500000</v>
      </c>
      <c r="E23" s="14">
        <f>C23-D23</f>
        <v>611895000</v>
      </c>
      <c r="F23" s="36">
        <v>-8325000</v>
      </c>
      <c r="G23" s="36">
        <f>E23+F23</f>
        <v>603570000</v>
      </c>
    </row>
    <row r="24" spans="1:9" x14ac:dyDescent="0.25">
      <c r="A24" s="18" t="s">
        <v>13</v>
      </c>
      <c r="B24" s="19" t="s">
        <v>16</v>
      </c>
      <c r="C24" s="14">
        <v>62192000</v>
      </c>
      <c r="D24" s="14">
        <v>0</v>
      </c>
      <c r="E24" s="14">
        <f>C24-D24</f>
        <v>62192000</v>
      </c>
      <c r="F24" s="36">
        <v>54166000</v>
      </c>
      <c r="G24" s="36">
        <f>E24+F24</f>
        <v>116358000</v>
      </c>
      <c r="H24" s="5" t="s">
        <v>52</v>
      </c>
    </row>
    <row r="25" spans="1:9" s="10" customFormat="1" ht="24.75" customHeight="1" x14ac:dyDescent="0.25">
      <c r="A25" s="16">
        <v>2</v>
      </c>
      <c r="B25" s="17" t="s">
        <v>18</v>
      </c>
      <c r="C25" s="11">
        <f>SUM(C26:C27)</f>
        <v>1137581000</v>
      </c>
      <c r="D25" s="11">
        <f t="shared" ref="D25:E25" si="2">SUM(D26:D27)</f>
        <v>13210000</v>
      </c>
      <c r="E25" s="11">
        <f t="shared" si="2"/>
        <v>1124371000</v>
      </c>
      <c r="F25" s="35">
        <f>SUM(F26:F27)</f>
        <v>-5944500</v>
      </c>
      <c r="G25" s="35">
        <f>SUM(G26:G27)</f>
        <v>1118426500</v>
      </c>
      <c r="H25" s="9"/>
    </row>
    <row r="26" spans="1:9" ht="37.5" x14ac:dyDescent="0.25">
      <c r="A26" s="18" t="s">
        <v>13</v>
      </c>
      <c r="B26" s="19" t="s">
        <v>15</v>
      </c>
      <c r="C26" s="14">
        <v>1038889000</v>
      </c>
      <c r="D26" s="14">
        <v>13210000</v>
      </c>
      <c r="E26" s="14">
        <f>C26-D26</f>
        <v>1025679000</v>
      </c>
      <c r="F26" s="36">
        <v>-5944500</v>
      </c>
      <c r="G26" s="36">
        <f>E26+F26</f>
        <v>1019734500</v>
      </c>
    </row>
    <row r="27" spans="1:9" x14ac:dyDescent="0.25">
      <c r="A27" s="18" t="s">
        <v>13</v>
      </c>
      <c r="B27" s="19" t="s">
        <v>16</v>
      </c>
      <c r="C27" s="14">
        <v>98692000</v>
      </c>
      <c r="D27" s="14">
        <v>0</v>
      </c>
      <c r="E27" s="14">
        <f>C27-D27</f>
        <v>98692000</v>
      </c>
      <c r="F27" s="36"/>
      <c r="G27" s="36">
        <f>E27+F27</f>
        <v>98692000</v>
      </c>
    </row>
    <row r="28" spans="1:9" s="10" customFormat="1" ht="23.25" customHeight="1" x14ac:dyDescent="0.25">
      <c r="A28" s="16">
        <v>3</v>
      </c>
      <c r="B28" s="17" t="s">
        <v>19</v>
      </c>
      <c r="C28" s="11">
        <f>C30</f>
        <v>105700000</v>
      </c>
      <c r="D28" s="11">
        <f t="shared" ref="D28:E28" si="3">D30</f>
        <v>10570000</v>
      </c>
      <c r="E28" s="11">
        <f t="shared" si="3"/>
        <v>95130000</v>
      </c>
      <c r="F28" s="11">
        <f>F30+F29</f>
        <v>175000000</v>
      </c>
      <c r="G28" s="11">
        <f>G30+G29</f>
        <v>270130000</v>
      </c>
      <c r="H28" s="9"/>
    </row>
    <row r="29" spans="1:9" ht="56.25" x14ac:dyDescent="0.25">
      <c r="A29" s="18" t="s">
        <v>13</v>
      </c>
      <c r="B29" s="19" t="s">
        <v>51</v>
      </c>
      <c r="C29" s="14"/>
      <c r="D29" s="14"/>
      <c r="E29" s="14">
        <f>C29-D29</f>
        <v>0</v>
      </c>
      <c r="F29" s="39">
        <v>175000000</v>
      </c>
      <c r="G29" s="36">
        <f>E29+F29</f>
        <v>175000000</v>
      </c>
    </row>
    <row r="30" spans="1:9" ht="37.5" x14ac:dyDescent="0.25">
      <c r="A30" s="18" t="s">
        <v>13</v>
      </c>
      <c r="B30" s="19" t="s">
        <v>15</v>
      </c>
      <c r="C30" s="14">
        <v>105700000</v>
      </c>
      <c r="D30" s="14">
        <v>10570000</v>
      </c>
      <c r="E30" s="14">
        <f>C30-D30</f>
        <v>95130000</v>
      </c>
      <c r="F30" s="36"/>
      <c r="G30" s="36">
        <f>E30+F30</f>
        <v>95130000</v>
      </c>
    </row>
    <row r="31" spans="1:9" s="10" customFormat="1" ht="37.5" x14ac:dyDescent="0.25">
      <c r="A31" s="16">
        <v>4</v>
      </c>
      <c r="B31" s="17" t="s">
        <v>20</v>
      </c>
      <c r="C31" s="11">
        <f>C32</f>
        <v>163300000</v>
      </c>
      <c r="D31" s="11">
        <f t="shared" ref="D31" si="4">D32</f>
        <v>16330000</v>
      </c>
      <c r="E31" s="11">
        <f>E32</f>
        <v>146970000</v>
      </c>
      <c r="F31" s="11">
        <f>F32</f>
        <v>-7348500</v>
      </c>
      <c r="G31" s="11">
        <f>G32</f>
        <v>139621500</v>
      </c>
      <c r="H31" s="9"/>
    </row>
    <row r="32" spans="1:9" ht="37.5" x14ac:dyDescent="0.25">
      <c r="A32" s="18" t="s">
        <v>13</v>
      </c>
      <c r="B32" s="19" t="s">
        <v>15</v>
      </c>
      <c r="C32" s="14">
        <v>163300000</v>
      </c>
      <c r="D32" s="14">
        <v>16330000</v>
      </c>
      <c r="E32" s="14">
        <f>C32-D32</f>
        <v>146970000</v>
      </c>
      <c r="F32" s="36">
        <v>-7348500</v>
      </c>
      <c r="G32" s="36">
        <f>E32+F32</f>
        <v>139621500</v>
      </c>
    </row>
    <row r="33" spans="1:10" x14ac:dyDescent="0.25">
      <c r="A33" s="18" t="s">
        <v>13</v>
      </c>
      <c r="B33" s="19" t="s">
        <v>16</v>
      </c>
      <c r="C33" s="14">
        <v>0</v>
      </c>
      <c r="D33" s="14">
        <v>0</v>
      </c>
      <c r="E33" s="14">
        <v>0</v>
      </c>
      <c r="F33" s="36"/>
      <c r="G33" s="36">
        <f>E33+F33</f>
        <v>0</v>
      </c>
    </row>
    <row r="34" spans="1:10" s="10" customFormat="1" x14ac:dyDescent="0.25">
      <c r="A34" s="16">
        <v>5</v>
      </c>
      <c r="B34" s="17" t="s">
        <v>21</v>
      </c>
      <c r="C34" s="11">
        <f>C35</f>
        <v>52800000</v>
      </c>
      <c r="D34" s="11">
        <f t="shared" ref="D34:G34" si="5">D35</f>
        <v>5280000</v>
      </c>
      <c r="E34" s="11">
        <f t="shared" si="5"/>
        <v>47520000</v>
      </c>
      <c r="F34" s="11">
        <f t="shared" si="5"/>
        <v>-2376000</v>
      </c>
      <c r="G34" s="11">
        <f t="shared" si="5"/>
        <v>45144000</v>
      </c>
      <c r="H34" s="9"/>
    </row>
    <row r="35" spans="1:10" ht="37.5" x14ac:dyDescent="0.25">
      <c r="A35" s="18" t="s">
        <v>13</v>
      </c>
      <c r="B35" s="19" t="s">
        <v>15</v>
      </c>
      <c r="C35" s="14">
        <v>52800000</v>
      </c>
      <c r="D35" s="14">
        <v>5280000</v>
      </c>
      <c r="E35" s="14">
        <f>C35-D35</f>
        <v>47520000</v>
      </c>
      <c r="F35" s="36">
        <v>-2376000</v>
      </c>
      <c r="G35" s="36">
        <f>E35+F35</f>
        <v>45144000</v>
      </c>
    </row>
    <row r="36" spans="1:10" s="10" customFormat="1" ht="37.5" x14ac:dyDescent="0.25">
      <c r="A36" s="16">
        <v>6</v>
      </c>
      <c r="B36" s="17" t="s">
        <v>22</v>
      </c>
      <c r="C36" s="11">
        <f>C37</f>
        <v>79300000</v>
      </c>
      <c r="D36" s="11">
        <f t="shared" ref="D36" si="6">D37</f>
        <v>7930000</v>
      </c>
      <c r="E36" s="11">
        <f t="shared" ref="E36:G36" si="7">E37</f>
        <v>71370000</v>
      </c>
      <c r="F36" s="11">
        <f t="shared" si="7"/>
        <v>-3568500</v>
      </c>
      <c r="G36" s="11">
        <f t="shared" si="7"/>
        <v>67801500</v>
      </c>
      <c r="H36" s="9"/>
    </row>
    <row r="37" spans="1:10" ht="37.5" x14ac:dyDescent="0.25">
      <c r="A37" s="18" t="s">
        <v>13</v>
      </c>
      <c r="B37" s="19" t="s">
        <v>15</v>
      </c>
      <c r="C37" s="14">
        <v>79300000</v>
      </c>
      <c r="D37" s="14">
        <v>7930000</v>
      </c>
      <c r="E37" s="14">
        <f>C37-D37</f>
        <v>71370000</v>
      </c>
      <c r="F37" s="36">
        <v>-3568500</v>
      </c>
      <c r="G37" s="36">
        <f>E37+F37</f>
        <v>67801500</v>
      </c>
      <c r="J37" s="8"/>
    </row>
    <row r="38" spans="1:10" s="10" customFormat="1" ht="37.5" x14ac:dyDescent="0.25">
      <c r="A38" s="16">
        <v>7</v>
      </c>
      <c r="B38" s="17" t="s">
        <v>23</v>
      </c>
      <c r="C38" s="11">
        <f>C39</f>
        <v>52800000</v>
      </c>
      <c r="D38" s="11">
        <f t="shared" ref="D38" si="8">D39</f>
        <v>5280000</v>
      </c>
      <c r="E38" s="11">
        <f t="shared" ref="E38:G38" si="9">E39</f>
        <v>47520000</v>
      </c>
      <c r="F38" s="11">
        <f t="shared" si="9"/>
        <v>424534000</v>
      </c>
      <c r="G38" s="11">
        <f t="shared" si="9"/>
        <v>472054000</v>
      </c>
      <c r="H38" s="9"/>
      <c r="J38" s="8"/>
    </row>
    <row r="39" spans="1:10" ht="37.5" x14ac:dyDescent="0.25">
      <c r="A39" s="18" t="s">
        <v>13</v>
      </c>
      <c r="B39" s="19" t="s">
        <v>15</v>
      </c>
      <c r="C39" s="14">
        <v>52800000</v>
      </c>
      <c r="D39" s="14">
        <v>5280000</v>
      </c>
      <c r="E39" s="14">
        <f>C39-D39</f>
        <v>47520000</v>
      </c>
      <c r="F39" s="36">
        <f>-2376000+426910000</f>
        <v>424534000</v>
      </c>
      <c r="G39" s="36">
        <f>E39+F39</f>
        <v>472054000</v>
      </c>
    </row>
    <row r="40" spans="1:10" s="10" customFormat="1" ht="24" customHeight="1" x14ac:dyDescent="0.25">
      <c r="A40" s="16">
        <v>8</v>
      </c>
      <c r="B40" s="17" t="s">
        <v>24</v>
      </c>
      <c r="C40" s="11">
        <f>C41</f>
        <v>79300000</v>
      </c>
      <c r="D40" s="11">
        <f t="shared" ref="D40" si="10">D41</f>
        <v>7930000</v>
      </c>
      <c r="E40" s="11">
        <f t="shared" ref="E40:G40" si="11">E41</f>
        <v>71370000</v>
      </c>
      <c r="F40" s="11">
        <f t="shared" si="11"/>
        <v>-3568500</v>
      </c>
      <c r="G40" s="11">
        <f t="shared" si="11"/>
        <v>67801500</v>
      </c>
      <c r="H40" s="9"/>
    </row>
    <row r="41" spans="1:10" ht="37.5" x14ac:dyDescent="0.25">
      <c r="A41" s="18" t="s">
        <v>13</v>
      </c>
      <c r="B41" s="19" t="s">
        <v>15</v>
      </c>
      <c r="C41" s="14">
        <v>79300000</v>
      </c>
      <c r="D41" s="14">
        <v>7930000</v>
      </c>
      <c r="E41" s="14">
        <f>C41-D41</f>
        <v>71370000</v>
      </c>
      <c r="F41" s="36">
        <v>-3568500</v>
      </c>
      <c r="G41" s="36">
        <f>E41+F41</f>
        <v>67801500</v>
      </c>
    </row>
    <row r="42" spans="1:10" x14ac:dyDescent="0.25">
      <c r="A42" s="18" t="s">
        <v>13</v>
      </c>
      <c r="B42" s="19" t="s">
        <v>16</v>
      </c>
      <c r="C42" s="14">
        <v>0</v>
      </c>
      <c r="D42" s="14">
        <v>0</v>
      </c>
      <c r="E42" s="14">
        <v>0</v>
      </c>
      <c r="F42" s="36"/>
      <c r="G42" s="36">
        <f>E42+F42</f>
        <v>0</v>
      </c>
    </row>
    <row r="43" spans="1:10" s="10" customFormat="1" ht="48" customHeight="1" x14ac:dyDescent="0.25">
      <c r="A43" s="16">
        <v>9</v>
      </c>
      <c r="B43" s="17" t="s">
        <v>25</v>
      </c>
      <c r="C43" s="11">
        <f>C44+C48+C52+C56+C59</f>
        <v>9275715000</v>
      </c>
      <c r="D43" s="11">
        <f t="shared" ref="D43:G43" si="12">D44+D48+D52+D56+D59</f>
        <v>400986000</v>
      </c>
      <c r="E43" s="11">
        <f t="shared" si="12"/>
        <v>8874729000</v>
      </c>
      <c r="F43" s="11">
        <f t="shared" si="12"/>
        <v>521065500</v>
      </c>
      <c r="G43" s="11">
        <f t="shared" si="12"/>
        <v>9395794500</v>
      </c>
      <c r="H43" s="9"/>
    </row>
    <row r="44" spans="1:10" s="10" customFormat="1" ht="25.5" customHeight="1" x14ac:dyDescent="0.25">
      <c r="A44" s="20" t="s">
        <v>26</v>
      </c>
      <c r="B44" s="21" t="s">
        <v>27</v>
      </c>
      <c r="C44" s="11">
        <f>SUM(C45:C47)</f>
        <v>5357383000</v>
      </c>
      <c r="D44" s="11">
        <f t="shared" ref="D44:E44" si="13">SUM(D45:D47)</f>
        <v>273482000</v>
      </c>
      <c r="E44" s="11">
        <f t="shared" si="13"/>
        <v>5083901000</v>
      </c>
      <c r="F44" s="11">
        <f>SUM(F45:F47)</f>
        <v>257800050</v>
      </c>
      <c r="G44" s="11">
        <f>SUM(G45:G47)</f>
        <v>5341701050</v>
      </c>
      <c r="H44" s="9"/>
    </row>
    <row r="45" spans="1:10" ht="37.5" x14ac:dyDescent="0.25">
      <c r="A45" s="18" t="s">
        <v>13</v>
      </c>
      <c r="B45" s="19" t="s">
        <v>14</v>
      </c>
      <c r="C45" s="14">
        <v>2823842000</v>
      </c>
      <c r="D45" s="14">
        <v>144312000</v>
      </c>
      <c r="E45" s="14">
        <f>C45-D45</f>
        <v>2679530000</v>
      </c>
      <c r="F45" s="36">
        <f>-64940450+239603000</f>
        <v>174662550</v>
      </c>
      <c r="G45" s="36">
        <f>E45+F45</f>
        <v>2854192550</v>
      </c>
    </row>
    <row r="46" spans="1:10" s="30" customFormat="1" ht="37.5" x14ac:dyDescent="0.25">
      <c r="A46" s="26" t="s">
        <v>13</v>
      </c>
      <c r="B46" s="27" t="s">
        <v>15</v>
      </c>
      <c r="C46" s="28">
        <v>2074487000</v>
      </c>
      <c r="D46" s="28">
        <v>129170000</v>
      </c>
      <c r="E46" s="28">
        <f>C46-D46</f>
        <v>1945317000</v>
      </c>
      <c r="F46" s="37">
        <f>-58126500+141264000</f>
        <v>83137500</v>
      </c>
      <c r="G46" s="36">
        <f t="shared" ref="G46:G47" si="14">E46+F46</f>
        <v>2028454500</v>
      </c>
      <c r="H46" s="29"/>
    </row>
    <row r="47" spans="1:10" x14ac:dyDescent="0.25">
      <c r="A47" s="18" t="s">
        <v>13</v>
      </c>
      <c r="B47" s="19" t="s">
        <v>16</v>
      </c>
      <c r="C47" s="14">
        <v>459054000</v>
      </c>
      <c r="D47" s="14">
        <v>0</v>
      </c>
      <c r="E47" s="14">
        <f>C47-D47</f>
        <v>459054000</v>
      </c>
      <c r="F47" s="36"/>
      <c r="G47" s="36">
        <f t="shared" si="14"/>
        <v>459054000</v>
      </c>
    </row>
    <row r="48" spans="1:10" s="10" customFormat="1" ht="24" customHeight="1" x14ac:dyDescent="0.25">
      <c r="A48" s="20" t="s">
        <v>28</v>
      </c>
      <c r="B48" s="21" t="s">
        <v>29</v>
      </c>
      <c r="C48" s="11">
        <f>SUM(C49:C51)</f>
        <v>1469969000</v>
      </c>
      <c r="D48" s="11">
        <f t="shared" ref="D48:G48" si="15">SUM(D49:D51)</f>
        <v>39942000</v>
      </c>
      <c r="E48" s="11">
        <f t="shared" si="15"/>
        <v>1430027000</v>
      </c>
      <c r="F48" s="11">
        <f t="shared" si="15"/>
        <v>129062400</v>
      </c>
      <c r="G48" s="11">
        <f t="shared" si="15"/>
        <v>1559089400</v>
      </c>
      <c r="H48" s="9"/>
    </row>
    <row r="49" spans="1:8" ht="37.5" x14ac:dyDescent="0.25">
      <c r="A49" s="18" t="s">
        <v>13</v>
      </c>
      <c r="B49" s="19" t="s">
        <v>14</v>
      </c>
      <c r="C49" s="14">
        <v>352602000</v>
      </c>
      <c r="D49" s="14">
        <v>8025000</v>
      </c>
      <c r="E49" s="14">
        <f>C49-D49</f>
        <v>344577000</v>
      </c>
      <c r="F49" s="36">
        <f>-3611650+40765000</f>
        <v>37153350</v>
      </c>
      <c r="G49" s="36">
        <f>E49+F49</f>
        <v>381730350</v>
      </c>
    </row>
    <row r="50" spans="1:8" s="30" customFormat="1" ht="37.5" x14ac:dyDescent="0.25">
      <c r="A50" s="26" t="s">
        <v>13</v>
      </c>
      <c r="B50" s="27" t="s">
        <v>15</v>
      </c>
      <c r="C50" s="28">
        <v>932997000</v>
      </c>
      <c r="D50" s="28">
        <v>31917000</v>
      </c>
      <c r="E50" s="28">
        <f>C50-D50</f>
        <v>901080000</v>
      </c>
      <c r="F50" s="37">
        <f>-14362950+106272000</f>
        <v>91909050</v>
      </c>
      <c r="G50" s="36">
        <f t="shared" ref="G50:G51" si="16">E50+F50</f>
        <v>992989050</v>
      </c>
      <c r="H50" s="29"/>
    </row>
    <row r="51" spans="1:8" x14ac:dyDescent="0.25">
      <c r="A51" s="18" t="s">
        <v>13</v>
      </c>
      <c r="B51" s="19" t="s">
        <v>16</v>
      </c>
      <c r="C51" s="14">
        <v>184370000</v>
      </c>
      <c r="D51" s="14">
        <v>0</v>
      </c>
      <c r="E51" s="14">
        <f>C51-D51</f>
        <v>184370000</v>
      </c>
      <c r="F51" s="14"/>
      <c r="G51" s="36">
        <f t="shared" si="16"/>
        <v>184370000</v>
      </c>
    </row>
    <row r="52" spans="1:8" s="10" customFormat="1" ht="26.25" customHeight="1" x14ac:dyDescent="0.25">
      <c r="A52" s="24" t="s">
        <v>30</v>
      </c>
      <c r="B52" s="25" t="s">
        <v>31</v>
      </c>
      <c r="C52" s="11">
        <f>SUM(C53:C55)</f>
        <v>2254074000</v>
      </c>
      <c r="D52" s="11">
        <f t="shared" ref="D52:G52" si="17">SUM(D53:D55)</f>
        <v>77162000</v>
      </c>
      <c r="E52" s="11">
        <f t="shared" si="17"/>
        <v>2176912000</v>
      </c>
      <c r="F52" s="11">
        <f t="shared" si="17"/>
        <v>138883050</v>
      </c>
      <c r="G52" s="11">
        <f t="shared" si="17"/>
        <v>2315795050</v>
      </c>
      <c r="H52" s="9"/>
    </row>
    <row r="53" spans="1:8" ht="37.5" x14ac:dyDescent="0.25">
      <c r="A53" s="26" t="s">
        <v>13</v>
      </c>
      <c r="B53" s="27" t="s">
        <v>14</v>
      </c>
      <c r="C53" s="14">
        <v>614486000</v>
      </c>
      <c r="D53" s="14">
        <v>18962000</v>
      </c>
      <c r="E53" s="14">
        <f>C53-D53</f>
        <v>595524000</v>
      </c>
      <c r="F53" s="36">
        <f>-8532950+52754000</f>
        <v>44221050</v>
      </c>
      <c r="G53" s="36">
        <f>E53+F53</f>
        <v>639745050</v>
      </c>
    </row>
    <row r="54" spans="1:8" ht="37.5" x14ac:dyDescent="0.25">
      <c r="A54" s="22" t="s">
        <v>13</v>
      </c>
      <c r="B54" s="23" t="s">
        <v>15</v>
      </c>
      <c r="C54" s="14">
        <v>1384276000</v>
      </c>
      <c r="D54" s="14">
        <v>58200000</v>
      </c>
      <c r="E54" s="14">
        <f>C54-D54</f>
        <v>1326076000</v>
      </c>
      <c r="F54" s="36">
        <f>-26190000+120852000</f>
        <v>94662000</v>
      </c>
      <c r="G54" s="36">
        <f t="shared" ref="G54:G55" si="18">E54+F54</f>
        <v>1420738000</v>
      </c>
    </row>
    <row r="55" spans="1:8" x14ac:dyDescent="0.25">
      <c r="A55" s="26" t="s">
        <v>13</v>
      </c>
      <c r="B55" s="27" t="s">
        <v>16</v>
      </c>
      <c r="C55" s="14">
        <v>255312000</v>
      </c>
      <c r="D55" s="14">
        <v>0</v>
      </c>
      <c r="E55" s="14">
        <f>C55-D55</f>
        <v>255312000</v>
      </c>
      <c r="F55" s="36"/>
      <c r="G55" s="36">
        <f t="shared" si="18"/>
        <v>255312000</v>
      </c>
    </row>
    <row r="56" spans="1:8" s="10" customFormat="1" ht="69.75" customHeight="1" x14ac:dyDescent="0.25">
      <c r="A56" s="20" t="s">
        <v>32</v>
      </c>
      <c r="B56" s="21" t="s">
        <v>48</v>
      </c>
      <c r="C56" s="11">
        <f>SUM(C57:C58)</f>
        <v>194289000</v>
      </c>
      <c r="D56" s="11">
        <f>SUM(D57:D58)</f>
        <v>10400000</v>
      </c>
      <c r="E56" s="11">
        <f>SUM(E57:E58)</f>
        <v>183889000</v>
      </c>
      <c r="F56" s="11">
        <f t="shared" ref="F56:G56" si="19">SUM(F57:F58)</f>
        <v>-4680000</v>
      </c>
      <c r="G56" s="11">
        <f t="shared" si="19"/>
        <v>179209000</v>
      </c>
      <c r="H56" s="9"/>
    </row>
    <row r="57" spans="1:8" ht="37.5" x14ac:dyDescent="0.25">
      <c r="A57" s="22" t="s">
        <v>13</v>
      </c>
      <c r="B57" s="23" t="s">
        <v>15</v>
      </c>
      <c r="C57" s="14">
        <v>178739000</v>
      </c>
      <c r="D57" s="14">
        <v>10400000</v>
      </c>
      <c r="E57" s="14">
        <f>C57-D57</f>
        <v>168339000</v>
      </c>
      <c r="F57" s="36">
        <v>-4680000</v>
      </c>
      <c r="G57" s="36">
        <f>E57+F57</f>
        <v>163659000</v>
      </c>
    </row>
    <row r="58" spans="1:8" s="10" customFormat="1" ht="26.25" customHeight="1" x14ac:dyDescent="0.25">
      <c r="A58" s="18" t="s">
        <v>13</v>
      </c>
      <c r="B58" s="19" t="s">
        <v>16</v>
      </c>
      <c r="C58" s="14">
        <v>15550000</v>
      </c>
      <c r="D58" s="14">
        <v>0</v>
      </c>
      <c r="E58" s="14">
        <f>C58-D58</f>
        <v>15550000</v>
      </c>
      <c r="F58" s="35"/>
      <c r="G58" s="36">
        <f>E58+F58</f>
        <v>15550000</v>
      </c>
      <c r="H58" s="9"/>
    </row>
    <row r="59" spans="1:8" s="34" customFormat="1" ht="26.25" customHeight="1" x14ac:dyDescent="0.25">
      <c r="A59" s="31" t="s">
        <v>33</v>
      </c>
      <c r="B59" s="25" t="s">
        <v>34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3"/>
    </row>
    <row r="60" spans="1:8" s="10" customFormat="1" ht="26.25" customHeight="1" x14ac:dyDescent="0.25">
      <c r="A60" s="16">
        <v>10</v>
      </c>
      <c r="B60" s="17" t="s">
        <v>35</v>
      </c>
      <c r="C60" s="11">
        <f>C61+C62</f>
        <v>502280000</v>
      </c>
      <c r="D60" s="11">
        <f t="shared" ref="D60" si="20">D61+D62</f>
        <v>5280000</v>
      </c>
      <c r="E60" s="11">
        <f t="shared" ref="E60:G60" si="21">E61+E62</f>
        <v>497000000</v>
      </c>
      <c r="F60" s="11">
        <f t="shared" si="21"/>
        <v>22896000</v>
      </c>
      <c r="G60" s="11">
        <f t="shared" si="21"/>
        <v>519896000</v>
      </c>
      <c r="H60" s="9"/>
    </row>
    <row r="61" spans="1:8" ht="37.5" x14ac:dyDescent="0.25">
      <c r="A61" s="18" t="s">
        <v>13</v>
      </c>
      <c r="B61" s="19" t="s">
        <v>15</v>
      </c>
      <c r="C61" s="14">
        <v>473264000</v>
      </c>
      <c r="D61" s="14">
        <v>5280000</v>
      </c>
      <c r="E61" s="14">
        <f>C61-D61</f>
        <v>467984000</v>
      </c>
      <c r="F61" s="36">
        <v>-2376000</v>
      </c>
      <c r="G61" s="36">
        <f>E61+F61</f>
        <v>465608000</v>
      </c>
    </row>
    <row r="62" spans="1:8" x14ac:dyDescent="0.25">
      <c r="A62" s="18" t="s">
        <v>13</v>
      </c>
      <c r="B62" s="19" t="s">
        <v>16</v>
      </c>
      <c r="C62" s="14">
        <v>29016000</v>
      </c>
      <c r="D62" s="14">
        <v>0</v>
      </c>
      <c r="E62" s="14">
        <f>C62-D62</f>
        <v>29016000</v>
      </c>
      <c r="F62" s="36">
        <v>25272000</v>
      </c>
      <c r="G62" s="36">
        <f>E62+F62</f>
        <v>54288000</v>
      </c>
    </row>
    <row r="63" spans="1:8" x14ac:dyDescent="0.25">
      <c r="A63" s="4"/>
      <c r="C63" s="2"/>
    </row>
    <row r="64" spans="1:8" x14ac:dyDescent="0.25">
      <c r="A64" s="3"/>
      <c r="B64" s="3"/>
      <c r="C64" s="3"/>
      <c r="D64" s="3"/>
      <c r="E64" s="3"/>
    </row>
    <row r="65" spans="1:5" ht="136.5" customHeight="1" x14ac:dyDescent="0.25">
      <c r="A65" s="45"/>
      <c r="B65" s="46"/>
      <c r="C65" s="45"/>
      <c r="D65" s="45"/>
      <c r="E65" s="45"/>
    </row>
  </sheetData>
  <mergeCells count="10">
    <mergeCell ref="A1:C1"/>
    <mergeCell ref="A2:C2"/>
    <mergeCell ref="A4:E4"/>
    <mergeCell ref="A5:E5"/>
    <mergeCell ref="A6:E6"/>
    <mergeCell ref="A65:B65"/>
    <mergeCell ref="C65:E65"/>
    <mergeCell ref="A7:E7"/>
    <mergeCell ref="A9:G9"/>
    <mergeCell ref="A8:G8"/>
  </mergeCells>
  <pageMargins left="0" right="0" top="0.23622047244094491" bottom="0.2362204724409449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 ĐC T9-2024</vt:lpstr>
      <vt:lpstr>'BS ĐC T9-2024'!Print_Titles</vt:lpstr>
    </vt:vector>
  </TitlesOfParts>
  <Company>skynet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SkyBlue</dc:creator>
  <cp:lastModifiedBy>ADMIN</cp:lastModifiedBy>
  <cp:lastPrinted>2024-09-26T05:02:29Z</cp:lastPrinted>
  <dcterms:created xsi:type="dcterms:W3CDTF">2022-01-20T08:19:56Z</dcterms:created>
  <dcterms:modified xsi:type="dcterms:W3CDTF">2024-09-26T08:39:46Z</dcterms:modified>
</cp:coreProperties>
</file>